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045" activeTab="0"/>
  </bookViews>
  <sheets>
    <sheet name="8. prognoza długu" sheetId="1" r:id="rId1"/>
  </sheets>
  <externalReferences>
    <externalReference r:id="rId4"/>
    <externalReference r:id="rId5"/>
  </externalReferences>
  <definedNames>
    <definedName name="_ftn1" localSheetId="0">'8. prognoza długu'!$A$29</definedName>
    <definedName name="_ftnref1" localSheetId="0">'8. prognoza długu'!$B$23</definedName>
    <definedName name="_xlnm.Print_Titles" localSheetId="0">'8. prognoza długu'!$9:$9</definedName>
  </definedNames>
  <calcPr fullCalcOnLoad="1"/>
</workbook>
</file>

<file path=xl/sharedStrings.xml><?xml version="1.0" encoding="utf-8"?>
<sst xmlns="http://schemas.openxmlformats.org/spreadsheetml/2006/main" count="53" uniqueCount="49">
  <si>
    <t>Załącznik nr 8</t>
  </si>
  <si>
    <t>do Uchwały Nr  XLIX/71/05</t>
  </si>
  <si>
    <t>Rady Miejskiej w Jaworzynie Śl.</t>
  </si>
  <si>
    <t xml:space="preserve"> z dnia 16 grudnia 2005 roku</t>
  </si>
  <si>
    <t>PROGNOZA KWOTY DŁUGU NA 2006 ROK I NA LATA NASTĘPNE (w tys. PLN)</t>
  </si>
  <si>
    <t>Lp.</t>
  </si>
  <si>
    <t>Wyszczególnienie</t>
  </si>
  <si>
    <t>Kwota długu na dzień 31.12.2005r.</t>
  </si>
  <si>
    <t>PROGNOZOWANA KWOTA DŁUGU NA KONIEC ROKU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</si>
  <si>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</si>
  <si>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</si>
  <si>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</si>
  <si>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</si>
  <si>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</si>
  <si>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</si>
  <si>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</si>
  <si>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</si>
  <si>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</si>
  <si>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</si>
  <si>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</si>
  <si>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</si>
  <si>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</si>
  <si>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</si>
  <si>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</si>
  <si>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</si>
  <si>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I.</t>
  </si>
  <si>
    <t>Ogółem kwota zadłużenia, z tego tytułu:</t>
  </si>
  <si>
    <t>Wyemitowania papierów wartościowych</t>
  </si>
  <si>
    <t>Zaciągnięcia kredytów</t>
  </si>
  <si>
    <t>Zaciągnięcia pożyczek</t>
  </si>
  <si>
    <t>4.</t>
  </si>
  <si>
    <t>Przyjętych depozytów</t>
  </si>
  <si>
    <t>Wymagalnych zobowiązań (a+b)</t>
  </si>
  <si>
    <t>a)jednostek budżetowych, w tym z tytułu:</t>
  </si>
  <si>
    <t>b)pozostałych jednostek sektora fin. publ. w  szczególności wynikające z ustaw i orzeczeń sądu, udzielonych poręczeń i gwarancji</t>
  </si>
  <si>
    <t>II.</t>
  </si>
  <si>
    <t>Poziom obsługi długu, z tego:</t>
  </si>
  <si>
    <t>III.</t>
  </si>
  <si>
    <t>Prognozowane dochody budżetowe</t>
  </si>
  <si>
    <t>IV.</t>
  </si>
  <si>
    <t>Relacja w %</t>
  </si>
  <si>
    <t>[1] Kapitał wraz z odsetkami</t>
  </si>
  <si>
    <r>
      <t xml:space="preserve">· </t>
    </r>
    <r>
      <rPr>
        <sz val="9"/>
        <rFont val="Arial"/>
        <family val="2"/>
      </rPr>
      <t>dostaw towarów i usług</t>
    </r>
  </si>
  <si>
    <r>
      <t>·</t>
    </r>
    <r>
      <rPr>
        <sz val="9"/>
        <rFont val="Arial"/>
        <family val="2"/>
      </rPr>
      <t xml:space="preserve"> składek na ubezp. Społeczne i Fundusz Pracy</t>
    </r>
  </si>
  <si>
    <r>
      <t>·</t>
    </r>
    <r>
      <rPr>
        <sz val="9"/>
        <rFont val="Arial"/>
        <family val="2"/>
      </rPr>
      <t xml:space="preserve"> raty kredytów i pożyczek oraz wykup papierów</t>
    </r>
  </si>
  <si>
    <r>
      <t>·</t>
    </r>
    <r>
      <rPr>
        <sz val="9"/>
        <rFont val="Arial"/>
        <family val="2"/>
      </rPr>
      <t xml:space="preserve"> odsetki i dyskonto</t>
    </r>
  </si>
  <si>
    <r>
      <t>·</t>
    </r>
    <r>
      <rPr>
        <u val="single"/>
        <sz val="9"/>
        <color indexed="12"/>
        <rFont val="Arial"/>
        <family val="2"/>
      </rPr>
      <t xml:space="preserve"> spłaty wynikające z udzielonych poręczeń[1]</t>
    </r>
  </si>
  <si>
    <r>
      <t>·</t>
    </r>
    <r>
      <rPr>
        <sz val="9"/>
        <rFont val="Arial"/>
        <family val="2"/>
      </rPr>
      <t xml:space="preserve"> długu do dochodów (I: III)</t>
    </r>
  </si>
  <si>
    <r>
      <t>·</t>
    </r>
    <r>
      <rPr>
        <sz val="9"/>
        <rFont val="Arial"/>
        <family val="2"/>
      </rPr>
      <t xml:space="preserve"> obsługi długu do dochodów (II: III)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</si>
</sst>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9"/>
      <name val="Symbol"/>
      <family val="1"/>
    </font>
    <font>
      <u val="single"/>
      <sz val="9"/>
      <color indexed="12"/>
      <name val="Arial"/>
      <family val="2"/>
    </font>
    <font>
      <u val="single"/>
      <sz val="9"/>
      <color indexed="12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3" fontId="4" fillId="4" borderId="7" xfId="0" applyNumberFormat="1" applyFont="1" applyFill="1" applyBorder="1" applyAlignment="1">
      <alignment horizontal="right" vertical="top" wrapText="1"/>
    </xf>
    <xf numFmtId="3" fontId="4" fillId="4" borderId="8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left" vertical="top" wrapText="1" indent="1"/>
    </xf>
    <xf numFmtId="0" fontId="11" fillId="2" borderId="7" xfId="17" applyFont="1" applyFill="1" applyBorder="1" applyAlignment="1">
      <alignment horizontal="left" vertical="top" wrapText="1" indent="1"/>
    </xf>
    <xf numFmtId="43" fontId="4" fillId="4" borderId="7" xfId="15" applyFont="1" applyFill="1" applyBorder="1" applyAlignment="1">
      <alignment horizontal="right" vertical="top" wrapText="1"/>
    </xf>
    <xf numFmtId="43" fontId="4" fillId="4" borderId="8" xfId="15" applyFont="1" applyFill="1" applyBorder="1" applyAlignment="1">
      <alignment horizontal="right" vertical="top" wrapText="1"/>
    </xf>
    <xf numFmtId="10" fontId="4" fillId="2" borderId="7" xfId="19" applyNumberFormat="1" applyFont="1" applyFill="1" applyBorder="1" applyAlignment="1">
      <alignment horizontal="right" vertical="top" wrapText="1"/>
    </xf>
    <xf numFmtId="10" fontId="4" fillId="2" borderId="8" xfId="19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 wrapText="1" indent="1"/>
    </xf>
    <xf numFmtId="10" fontId="4" fillId="2" borderId="9" xfId="19" applyNumberFormat="1" applyFont="1" applyFill="1" applyBorder="1" applyAlignment="1">
      <alignment horizontal="right" vertical="top" wrapText="1"/>
    </xf>
    <xf numFmtId="10" fontId="4" fillId="2" borderId="10" xfId="19" applyNumberFormat="1" applyFont="1" applyFill="1" applyBorder="1" applyAlignment="1">
      <alignment horizontal="right" vertical="top" wrapText="1"/>
    </xf>
    <xf numFmtId="0" fontId="10" fillId="2" borderId="0" xfId="17" applyFont="1" applyFill="1" applyAlignment="1">
      <alignment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-%20wydat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1%20-%20doch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wydatki"/>
    </sheetNames>
    <sheetDataSet>
      <sheetData sheetId="0">
        <row r="97">
          <cell r="D97">
            <v>15519126</v>
          </cell>
          <cell r="E97">
            <v>17311482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dochody"/>
    </sheetNames>
    <sheetDataSet>
      <sheetData sheetId="0">
        <row r="56">
          <cell r="E56">
            <v>15519126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P37"/>
  <sheetViews>
    <sheetView tabSelected="1" workbookViewId="0" topLeftCell="D1">
      <selection activeCell="A5" sqref="A5:P5"/>
    </sheetView>
  </sheetViews>
  <sheetFormatPr defaultColWidth="9.140625" defaultRowHeight="12.75"/>
  <cols>
    <col min="1" max="1" width="4.7109375" style="1" customWidth="1"/>
    <col min="2" max="2" width="24.140625" style="1" customWidth="1"/>
    <col min="3" max="3" width="11.8515625" style="1" customWidth="1"/>
    <col min="4" max="16" width="7.7109375" style="1" customWidth="1"/>
    <col min="17" max="16384" width="9.140625" style="1" customWidth="1"/>
  </cols>
  <sheetData>
    <row r="1" ht="12">
      <c r="P1" s="2" t="s">
        <v>0</v>
      </c>
    </row>
    <row r="2" ht="12">
      <c r="P2" s="2" t="s">
        <v>1</v>
      </c>
    </row>
    <row r="3" ht="12">
      <c r="P3" s="2" t="s">
        <v>2</v>
      </c>
    </row>
    <row r="4" ht="12">
      <c r="P4" s="2" t="s">
        <v>3</v>
      </c>
    </row>
    <row r="5" spans="1:16" ht="12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ht="12.75" thickBot="1"/>
    <row r="7" spans="1:16" ht="19.5" customHeight="1">
      <c r="A7" s="38" t="s">
        <v>5</v>
      </c>
      <c r="B7" s="36" t="s">
        <v>6</v>
      </c>
      <c r="C7" s="36" t="s">
        <v>7</v>
      </c>
      <c r="D7" s="33" t="s">
        <v>8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6" ht="19.5" customHeight="1" thickBot="1">
      <c r="A8" s="39"/>
      <c r="B8" s="37"/>
      <c r="C8" s="37"/>
      <c r="D8" s="3">
        <v>2006</v>
      </c>
      <c r="E8" s="3">
        <v>2007</v>
      </c>
      <c r="F8" s="3">
        <v>2008</v>
      </c>
      <c r="G8" s="3">
        <v>2009</v>
      </c>
      <c r="H8" s="3">
        <v>2010</v>
      </c>
      <c r="I8" s="3">
        <v>2011</v>
      </c>
      <c r="J8" s="3">
        <v>2012</v>
      </c>
      <c r="K8" s="3">
        <v>2013</v>
      </c>
      <c r="L8" s="3">
        <v>2014</v>
      </c>
      <c r="M8" s="3">
        <v>2015</v>
      </c>
      <c r="N8" s="3">
        <v>2016</v>
      </c>
      <c r="O8" s="3">
        <v>2017</v>
      </c>
      <c r="P8" s="4">
        <v>2018</v>
      </c>
    </row>
    <row r="9" spans="1:16" s="8" customFormat="1" ht="9.75">
      <c r="A9" s="5" t="s">
        <v>9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 t="s">
        <v>17</v>
      </c>
      <c r="J9" s="6" t="s">
        <v>18</v>
      </c>
      <c r="K9" s="6" t="s">
        <v>19</v>
      </c>
      <c r="L9" s="6" t="s">
        <v>20</v>
      </c>
      <c r="M9" s="6" t="s">
        <v>21</v>
      </c>
      <c r="N9" s="6" t="s">
        <v>22</v>
      </c>
      <c r="O9" s="6" t="s">
        <v>23</v>
      </c>
      <c r="P9" s="7" t="s">
        <v>24</v>
      </c>
    </row>
    <row r="10" spans="1:16" ht="24">
      <c r="A10" s="9" t="s">
        <v>25</v>
      </c>
      <c r="B10" s="10" t="s">
        <v>26</v>
      </c>
      <c r="C10" s="11">
        <f>SUM(C11:C15)</f>
        <v>0</v>
      </c>
      <c r="D10" s="11">
        <f aca="true" t="shared" si="0" ref="D10:L10">SUM(D11:D15)</f>
        <v>1792.356</v>
      </c>
      <c r="E10" s="11">
        <f t="shared" si="0"/>
        <v>1194.904</v>
      </c>
      <c r="F10" s="11">
        <f t="shared" si="0"/>
        <v>597.904</v>
      </c>
      <c r="G10" s="11">
        <f t="shared" si="0"/>
        <v>-0.09600000000000364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>SUM(M11:M15)</f>
        <v>0</v>
      </c>
      <c r="N10" s="11">
        <f>SUM(N11:N15)</f>
        <v>0</v>
      </c>
      <c r="O10" s="11">
        <f>SUM(O11:O15)</f>
        <v>0</v>
      </c>
      <c r="P10" s="12">
        <f>SUM(P11:P15)</f>
        <v>0</v>
      </c>
    </row>
    <row r="11" spans="1:16" ht="24">
      <c r="A11" s="13" t="s">
        <v>9</v>
      </c>
      <c r="B11" s="14" t="s">
        <v>27</v>
      </c>
      <c r="C11" s="15"/>
      <c r="D11" s="15">
        <f>-('[1]2. wydatki'!D97-'[1]2. wydatki'!E97)/1000</f>
        <v>1792.356</v>
      </c>
      <c r="E11" s="15">
        <f>D11-E21</f>
        <v>1194.904</v>
      </c>
      <c r="F11" s="15">
        <f>E11-F21</f>
        <v>597.904</v>
      </c>
      <c r="G11" s="15">
        <f>F11-G21</f>
        <v>-0.09600000000000364</v>
      </c>
      <c r="H11" s="15"/>
      <c r="I11" s="15"/>
      <c r="J11" s="15"/>
      <c r="K11" s="15"/>
      <c r="L11" s="15"/>
      <c r="M11" s="15"/>
      <c r="N11" s="15"/>
      <c r="O11" s="15"/>
      <c r="P11" s="16"/>
    </row>
    <row r="12" spans="1:16" ht="12">
      <c r="A12" s="13" t="s">
        <v>10</v>
      </c>
      <c r="B12" s="14" t="s">
        <v>28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12">
      <c r="A13" s="13" t="s">
        <v>11</v>
      </c>
      <c r="B13" s="14" t="s">
        <v>29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2">
      <c r="A14" s="13" t="s">
        <v>30</v>
      </c>
      <c r="B14" s="14" t="s">
        <v>31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ht="24">
      <c r="A15" s="13" t="s">
        <v>12</v>
      </c>
      <c r="B15" s="14" t="s">
        <v>32</v>
      </c>
      <c r="C15" s="15">
        <f>SUM(C19,C16)</f>
        <v>0</v>
      </c>
      <c r="D15" s="15">
        <f aca="true" t="shared" si="1" ref="D15:L15">SUM(D19,D16)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>SUM(M19,M16)</f>
        <v>0</v>
      </c>
      <c r="N15" s="15">
        <f>SUM(N19,N16)</f>
        <v>0</v>
      </c>
      <c r="O15" s="15">
        <f>SUM(O19,O16)</f>
        <v>0</v>
      </c>
      <c r="P15" s="16">
        <f>SUM(P19,P16)</f>
        <v>0</v>
      </c>
    </row>
    <row r="16" spans="1:16" ht="24">
      <c r="A16" s="29"/>
      <c r="B16" s="14" t="s">
        <v>33</v>
      </c>
      <c r="C16" s="15">
        <f>SUM(C17:C18)</f>
        <v>0</v>
      </c>
      <c r="D16" s="15">
        <f aca="true" t="shared" si="2" ref="D16:L16">SUM(D17:D18)</f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>SUM(M17:M18)</f>
        <v>0</v>
      </c>
      <c r="N16" s="15">
        <f>SUM(N17:N18)</f>
        <v>0</v>
      </c>
      <c r="O16" s="15">
        <f>SUM(O17:O18)</f>
        <v>0</v>
      </c>
      <c r="P16" s="16">
        <f>SUM(P17:P18)</f>
        <v>0</v>
      </c>
    </row>
    <row r="17" spans="1:16" ht="12">
      <c r="A17" s="30"/>
      <c r="B17" s="17" t="s">
        <v>42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24">
      <c r="A18" s="30"/>
      <c r="B18" s="17" t="s">
        <v>43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ht="60.75" customHeight="1">
      <c r="A19" s="31"/>
      <c r="B19" s="14" t="s">
        <v>34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12.75" customHeight="1">
      <c r="A20" s="9" t="s">
        <v>35</v>
      </c>
      <c r="B20" s="10" t="s">
        <v>36</v>
      </c>
      <c r="C20" s="11">
        <v>6133</v>
      </c>
      <c r="D20" s="11">
        <f aca="true" t="shared" si="3" ref="D20:L20">SUM(D21:D23)</f>
        <v>536</v>
      </c>
      <c r="E20" s="11">
        <f t="shared" si="3"/>
        <v>1142.452</v>
      </c>
      <c r="F20" s="11">
        <f t="shared" si="3"/>
        <v>1136</v>
      </c>
      <c r="G20" s="11">
        <f t="shared" si="3"/>
        <v>1130</v>
      </c>
      <c r="H20" s="11">
        <f t="shared" si="3"/>
        <v>526</v>
      </c>
      <c r="I20" s="11">
        <f t="shared" si="3"/>
        <v>519</v>
      </c>
      <c r="J20" s="11">
        <f t="shared" si="3"/>
        <v>514</v>
      </c>
      <c r="K20" s="11">
        <f t="shared" si="3"/>
        <v>699</v>
      </c>
      <c r="L20" s="11">
        <f t="shared" si="3"/>
        <v>697</v>
      </c>
      <c r="M20" s="11">
        <f>SUM(M21:M23)</f>
        <v>267</v>
      </c>
      <c r="N20" s="11">
        <f>SUM(N21:N23)</f>
        <v>265</v>
      </c>
      <c r="O20" s="11">
        <f>SUM(O21:O23)</f>
        <v>263</v>
      </c>
      <c r="P20" s="12">
        <f>SUM(P21:P23)</f>
        <v>291</v>
      </c>
    </row>
    <row r="21" spans="1:16" ht="24">
      <c r="A21" s="29"/>
      <c r="B21" s="17" t="s">
        <v>44</v>
      </c>
      <c r="C21" s="15"/>
      <c r="D21" s="15"/>
      <c r="E21" s="15">
        <f>$D$11/3</f>
        <v>597.452</v>
      </c>
      <c r="F21" s="15">
        <v>597</v>
      </c>
      <c r="G21" s="15">
        <v>598</v>
      </c>
      <c r="H21" s="15"/>
      <c r="I21" s="15"/>
      <c r="J21" s="15"/>
      <c r="K21" s="15"/>
      <c r="L21" s="15"/>
      <c r="M21" s="15"/>
      <c r="N21" s="15"/>
      <c r="O21" s="15"/>
      <c r="P21" s="16"/>
    </row>
    <row r="22" spans="1:16" ht="12">
      <c r="A22" s="30"/>
      <c r="B22" s="17" t="s">
        <v>45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ht="24">
      <c r="A23" s="31"/>
      <c r="B23" s="18" t="s">
        <v>46</v>
      </c>
      <c r="C23" s="15">
        <v>519</v>
      </c>
      <c r="D23" s="15">
        <v>536</v>
      </c>
      <c r="E23" s="15">
        <v>545</v>
      </c>
      <c r="F23" s="15">
        <v>539</v>
      </c>
      <c r="G23" s="15">
        <v>532</v>
      </c>
      <c r="H23" s="15">
        <v>526</v>
      </c>
      <c r="I23" s="15">
        <v>519</v>
      </c>
      <c r="J23" s="15">
        <v>514</v>
      </c>
      <c r="K23" s="15">
        <v>699</v>
      </c>
      <c r="L23" s="15">
        <v>697</v>
      </c>
      <c r="M23" s="15">
        <v>267</v>
      </c>
      <c r="N23" s="15">
        <v>265</v>
      </c>
      <c r="O23" s="15">
        <v>263</v>
      </c>
      <c r="P23" s="16">
        <v>291</v>
      </c>
    </row>
    <row r="24" spans="1:16" ht="24">
      <c r="A24" s="9" t="s">
        <v>37</v>
      </c>
      <c r="B24" s="10" t="s">
        <v>38</v>
      </c>
      <c r="C24" s="11">
        <v>14605</v>
      </c>
      <c r="D24" s="11">
        <f>'[2]1. dochody'!E56/1000</f>
        <v>15519.126</v>
      </c>
      <c r="E24" s="11">
        <f>D24</f>
        <v>15519.126</v>
      </c>
      <c r="F24" s="11">
        <f aca="true" t="shared" si="4" ref="F24:P24">E24</f>
        <v>15519.126</v>
      </c>
      <c r="G24" s="11">
        <f t="shared" si="4"/>
        <v>15519.126</v>
      </c>
      <c r="H24" s="11">
        <f t="shared" si="4"/>
        <v>15519.126</v>
      </c>
      <c r="I24" s="11">
        <f t="shared" si="4"/>
        <v>15519.126</v>
      </c>
      <c r="J24" s="11">
        <f t="shared" si="4"/>
        <v>15519.126</v>
      </c>
      <c r="K24" s="11">
        <f t="shared" si="4"/>
        <v>15519.126</v>
      </c>
      <c r="L24" s="11">
        <f t="shared" si="4"/>
        <v>15519.126</v>
      </c>
      <c r="M24" s="11">
        <f t="shared" si="4"/>
        <v>15519.126</v>
      </c>
      <c r="N24" s="11">
        <f t="shared" si="4"/>
        <v>15519.126</v>
      </c>
      <c r="O24" s="11">
        <f t="shared" si="4"/>
        <v>15519.126</v>
      </c>
      <c r="P24" s="11">
        <f t="shared" si="4"/>
        <v>15519.126</v>
      </c>
    </row>
    <row r="25" spans="1:16" ht="12">
      <c r="A25" s="9" t="s">
        <v>39</v>
      </c>
      <c r="B25" s="10" t="s">
        <v>40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1:16" ht="12">
      <c r="A26" s="29"/>
      <c r="B26" s="17" t="s">
        <v>47</v>
      </c>
      <c r="C26" s="21">
        <f>C10/C24</f>
        <v>0</v>
      </c>
      <c r="D26" s="21">
        <f aca="true" t="shared" si="5" ref="D26:K26">D10/D24</f>
        <v>0.11549335961316379</v>
      </c>
      <c r="E26" s="21">
        <f t="shared" si="5"/>
        <v>0.07699557307544252</v>
      </c>
      <c r="F26" s="21">
        <f t="shared" si="5"/>
        <v>0.038526911889239124</v>
      </c>
      <c r="G26" s="21">
        <f t="shared" si="5"/>
        <v>-6.185915366625906E-06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 t="shared" si="5"/>
        <v>0</v>
      </c>
      <c r="L26" s="21">
        <f>L10/L24</f>
        <v>0</v>
      </c>
      <c r="M26" s="21">
        <f>M10/M24</f>
        <v>0</v>
      </c>
      <c r="N26" s="21">
        <f>N10/N24</f>
        <v>0</v>
      </c>
      <c r="O26" s="21">
        <f>O10/O24</f>
        <v>0</v>
      </c>
      <c r="P26" s="22">
        <f>P10/P24</f>
        <v>0</v>
      </c>
    </row>
    <row r="27" spans="1:16" ht="24.75" thickBot="1">
      <c r="A27" s="32"/>
      <c r="B27" s="23" t="s">
        <v>48</v>
      </c>
      <c r="C27" s="24">
        <f>C23/C24</f>
        <v>0.03553577541937693</v>
      </c>
      <c r="D27" s="24">
        <f aca="true" t="shared" si="6" ref="D27:K27">D20/D24</f>
        <v>0.034538027463660005</v>
      </c>
      <c r="E27" s="24">
        <f t="shared" si="6"/>
        <v>0.07361574356700241</v>
      </c>
      <c r="F27" s="24">
        <f t="shared" si="6"/>
        <v>0.07319999850507045</v>
      </c>
      <c r="G27" s="24">
        <f t="shared" si="6"/>
        <v>0.07281337879465635</v>
      </c>
      <c r="H27" s="24">
        <f t="shared" si="6"/>
        <v>0.03389366127963649</v>
      </c>
      <c r="I27" s="24">
        <f t="shared" si="6"/>
        <v>0.03344260495082004</v>
      </c>
      <c r="J27" s="24">
        <f t="shared" si="6"/>
        <v>0.033120421858808285</v>
      </c>
      <c r="K27" s="24">
        <f t="shared" si="6"/>
        <v>0.045041196263243176</v>
      </c>
      <c r="L27" s="24">
        <f>L20/L24</f>
        <v>0.04491232302643847</v>
      </c>
      <c r="M27" s="24">
        <f>M20/M24</f>
        <v>0.01720457711342765</v>
      </c>
      <c r="N27" s="24">
        <f>N20/N24</f>
        <v>0.01707570387662295</v>
      </c>
      <c r="O27" s="24">
        <f>O20/O24</f>
        <v>0.016946830639818247</v>
      </c>
      <c r="P27" s="25">
        <f>P20/P24</f>
        <v>0.01875105595508407</v>
      </c>
    </row>
    <row r="29" ht="12">
      <c r="A29" s="26" t="s">
        <v>41</v>
      </c>
    </row>
    <row r="30" ht="12">
      <c r="C30" s="27"/>
    </row>
    <row r="34" ht="12">
      <c r="C34" s="1">
        <v>1615196</v>
      </c>
    </row>
    <row r="35" ht="12">
      <c r="C35" s="1">
        <v>5037272</v>
      </c>
    </row>
    <row r="36" ht="12">
      <c r="C36" s="1">
        <v>-519418</v>
      </c>
    </row>
    <row r="37" ht="12">
      <c r="C37" s="1">
        <f>SUM(C34:C36)</f>
        <v>6133050</v>
      </c>
    </row>
  </sheetData>
  <sheetProtection password="CA6D" sheet="1" objects="1" scenarios="1"/>
  <mergeCells count="8">
    <mergeCell ref="A5:P5"/>
    <mergeCell ref="A16:A19"/>
    <mergeCell ref="A21:A23"/>
    <mergeCell ref="A26:A27"/>
    <mergeCell ref="D7:P7"/>
    <mergeCell ref="C7:C8"/>
    <mergeCell ref="B7:B8"/>
    <mergeCell ref="A7:A8"/>
  </mergeCells>
  <hyperlinks>
    <hyperlink ref="A29" location="_ftnref1" display="_ftnref1"/>
    <hyperlink ref="B23" location="_ftn1" display="_ftn1"/>
  </hyperlinks>
  <printOptions/>
  <pageMargins left="0.37" right="0.48" top="0.75" bottom="0.28" header="0.36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Jaworzyna</dc:creator>
  <cp:keywords/>
  <dc:description/>
  <cp:lastModifiedBy>Ania Słota</cp:lastModifiedBy>
  <cp:lastPrinted>2005-12-19T11:39:05Z</cp:lastPrinted>
  <dcterms:created xsi:type="dcterms:W3CDTF">2005-12-19T09:14:55Z</dcterms:created>
  <dcterms:modified xsi:type="dcterms:W3CDTF">2005-12-19T13:57:18Z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